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Ühtekuuluvusfondi projektid\JUSTDIGI Noorte õigusrikkujate retsidiivsuse vähendamine\Seire\Seire 09.01.26\"/>
    </mc:Choice>
  </mc:AlternateContent>
  <xr:revisionPtr revIDLastSave="0" documentId="13_ncr:1_{072EE79D-0155-4D57-BA03-7CBF41D45ED7}" xr6:coauthVersionLast="47" xr6:coauthVersionMax="47" xr10:uidLastSave="{00000000-0000-0000-0000-000000000000}"/>
  <bookViews>
    <workbookView xWindow="0" yWindow="975" windowWidth="29010" windowHeight="15225" xr2:uid="{00000000-000D-0000-FFFF-FFFF00000000}"/>
  </bookViews>
  <sheets>
    <sheet name="Eelarve" sheetId="1" r:id="rId1"/>
  </sheets>
  <definedNames>
    <definedName name="_xlnm._FilterDatabase" localSheetId="0" hidden="1">Eelarve!$B$29:$B$30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7" i="1"/>
  <c r="D22" i="1" l="1"/>
  <c r="F11" i="1"/>
  <c r="H18" i="1" l="1"/>
  <c r="H19" i="1"/>
  <c r="F18" i="1"/>
  <c r="G18" i="1" s="1"/>
  <c r="I18" i="1" s="1"/>
  <c r="F19" i="1"/>
  <c r="G19" i="1" s="1"/>
  <c r="I19" i="1" s="1"/>
  <c r="E18" i="1"/>
  <c r="E19" i="1"/>
  <c r="D20" i="1"/>
  <c r="D12" i="1"/>
  <c r="C22" i="1"/>
  <c r="H22" i="1" s="1"/>
  <c r="C12" i="1"/>
  <c r="C21" i="1"/>
  <c r="F21" i="1" s="1"/>
  <c r="G21" i="1" s="1"/>
  <c r="I21" i="1" s="1"/>
  <c r="E16" i="1"/>
  <c r="F16" i="1"/>
  <c r="G16" i="1" s="1"/>
  <c r="I16" i="1" s="1"/>
  <c r="H16" i="1"/>
  <c r="E15" i="1"/>
  <c r="F15" i="1"/>
  <c r="G15" i="1" s="1"/>
  <c r="I15" i="1" s="1"/>
  <c r="E14" i="1"/>
  <c r="F14" i="1"/>
  <c r="G14" i="1" s="1"/>
  <c r="I14" i="1" s="1"/>
  <c r="H14" i="1"/>
  <c r="F13" i="1"/>
  <c r="G13" i="1" s="1"/>
  <c r="I13" i="1" s="1"/>
  <c r="H15" i="1"/>
  <c r="H13" i="1"/>
  <c r="E13" i="1"/>
  <c r="E11" i="1"/>
  <c r="H17" i="1"/>
  <c r="F17" i="1"/>
  <c r="G17" i="1" s="1"/>
  <c r="I17" i="1" s="1"/>
  <c r="E17" i="1"/>
  <c r="H21" i="1" l="1"/>
  <c r="C20" i="1"/>
  <c r="H20" i="1" s="1"/>
  <c r="E21" i="1"/>
  <c r="E22" i="1"/>
  <c r="G11" i="1"/>
  <c r="I11" i="1" s="1"/>
  <c r="D10" i="1"/>
  <c r="D23" i="1" s="1"/>
  <c r="H11" i="1"/>
  <c r="F22" i="1"/>
  <c r="G22" i="1" s="1"/>
  <c r="I22" i="1" s="1"/>
  <c r="F12" i="1"/>
  <c r="C10" i="1"/>
  <c r="H12" i="1"/>
  <c r="E12" i="1"/>
  <c r="E20" i="1" l="1"/>
  <c r="F10" i="1"/>
  <c r="F20" i="1"/>
  <c r="G20" i="1" s="1"/>
  <c r="I20" i="1" s="1"/>
  <c r="E10" i="1"/>
  <c r="H10" i="1"/>
  <c r="C23" i="1"/>
  <c r="G12" i="1"/>
  <c r="I12" i="1" s="1"/>
  <c r="G10" i="1" l="1"/>
  <c r="I10" i="1" s="1"/>
  <c r="F23" i="1"/>
  <c r="G23" i="1" s="1"/>
  <c r="I23" i="1" s="1"/>
  <c r="H23" i="1"/>
  <c r="E23" i="1"/>
</calcChain>
</file>

<file path=xl/sharedStrings.xml><?xml version="1.0" encoding="utf-8"?>
<sst xmlns="http://schemas.openxmlformats.org/spreadsheetml/2006/main" count="54" uniqueCount="53">
  <si>
    <t>Rea nr</t>
  </si>
  <si>
    <t>1</t>
  </si>
  <si>
    <t>1.1</t>
  </si>
  <si>
    <t>1.2</t>
  </si>
  <si>
    <t>Eelarve täitmise %</t>
  </si>
  <si>
    <r>
      <t>Kulukoht</t>
    </r>
    <r>
      <rPr>
        <b/>
        <vertAlign val="superscript"/>
        <sz val="10"/>
        <rFont val="Arial"/>
        <family val="2"/>
        <charset val="186"/>
      </rPr>
      <t>1</t>
    </r>
  </si>
  <si>
    <t>Kulukohad näidatakse vastavalt kinnitatud eelarvele</t>
  </si>
  <si>
    <t xml:space="preserve">Märgitakse detailselt kinnitatud eelarve aastad </t>
  </si>
  <si>
    <t>Näidatakse toetuse saaja raamatupidamise andmetele tasutud kulude summa</t>
  </si>
  <si>
    <t>Tasutud kulud ja võetud kohustused kokku</t>
  </si>
  <si>
    <t xml:space="preserve">Eelarve jääk peale tasutud kulusid </t>
  </si>
  <si>
    <t xml:space="preserve">Eelarve jääk peale tasutud kulusid ja kohustusi </t>
  </si>
  <si>
    <t>1.2.1.</t>
  </si>
  <si>
    <t>1.2.2.</t>
  </si>
  <si>
    <t xml:space="preserve"> </t>
  </si>
  <si>
    <t>TAT otsesed kulud</t>
  </si>
  <si>
    <t>TAT personalikulud</t>
  </si>
  <si>
    <t>Sisutegevused</t>
  </si>
  <si>
    <t>Iseseisvumist ja õiguskuulekust toetavad sekkumised kogukonnas</t>
  </si>
  <si>
    <t>Tööturule sisenemise toetamine</t>
  </si>
  <si>
    <t>1.2.3.</t>
  </si>
  <si>
    <t>Taasühiskonnastamist toetavad sekkumised vanglateenistuses</t>
  </si>
  <si>
    <t>1.2.4.</t>
  </si>
  <si>
    <t>1.2.4.1.</t>
  </si>
  <si>
    <t>TAT partneri personalikulud</t>
  </si>
  <si>
    <t>1.3.</t>
  </si>
  <si>
    <t>Hindamine</t>
  </si>
  <si>
    <t>1.4.</t>
  </si>
  <si>
    <t>Kommunikatsioon</t>
  </si>
  <si>
    <t>2.</t>
  </si>
  <si>
    <t>Kaudsed kulud (ühtne määr – 4%)</t>
  </si>
  <si>
    <t>TAT personalikuludest</t>
  </si>
  <si>
    <t>TAT partneri personalikuludest</t>
  </si>
  <si>
    <t>2.1.</t>
  </si>
  <si>
    <t>2.2.</t>
  </si>
  <si>
    <t>3.</t>
  </si>
  <si>
    <t>Kokku (read 1+2)</t>
  </si>
  <si>
    <t>Eelarve kokku (2023-2029)</t>
  </si>
  <si>
    <t>5=(veerg 4/veerg 3)*100</t>
  </si>
  <si>
    <t>7=4+6</t>
  </si>
  <si>
    <t>8=3-4</t>
  </si>
  <si>
    <t>9=3-7</t>
  </si>
  <si>
    <t>Jaotamata eelarve</t>
  </si>
  <si>
    <t>TAT abikõlblikkuse periood: 01.02.2023 - 31.12.2029</t>
  </si>
  <si>
    <r>
      <t>Võetud kohustused</t>
    </r>
    <r>
      <rPr>
        <b/>
        <sz val="11"/>
        <rFont val="Arial"/>
        <family val="2"/>
        <charset val="186"/>
      </rPr>
      <t>⁴</t>
    </r>
  </si>
  <si>
    <r>
      <t>Kulu aruandeperioodi lõpuks (reaalselt tasutud kulud)</t>
    </r>
    <r>
      <rPr>
        <b/>
        <sz val="12"/>
        <rFont val="Arial"/>
        <family val="2"/>
        <charset val="186"/>
      </rPr>
      <t>³</t>
    </r>
  </si>
  <si>
    <t>TAT nimi: Noorte õigusrikkujate retsidiivsuse vähendamine (2021-2027.4.07.23-0009)</t>
  </si>
  <si>
    <t>TAT eelarve täitmise aruanne</t>
  </si>
  <si>
    <r>
      <t>Kinnitatud eelarve 2025</t>
    </r>
    <r>
      <rPr>
        <b/>
        <i/>
        <vertAlign val="superscript"/>
        <sz val="10"/>
        <color theme="1"/>
        <rFont val="Arial"/>
        <family val="2"/>
        <charset val="186"/>
      </rPr>
      <t>2</t>
    </r>
  </si>
  <si>
    <t>TAT elluviija: Justiits- ja Digiministeerium</t>
  </si>
  <si>
    <t>Kriminaaljustiitssüsteemi, koostöö ja spetsialistide arendamine</t>
  </si>
  <si>
    <t>Partner:</t>
  </si>
  <si>
    <t>Näidatakse ülesvõetud kohustused (sõlmitud suuremad lepingud)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</si>
</sst>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9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C0000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vertAlign val="superscript"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0" xfId="0" applyNumberFormat="1" applyFont="1" applyAlignment="1">
      <alignment horizontal="right"/>
    </xf>
    <xf numFmtId="49" fontId="5" fillId="0" borderId="2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1" fontId="3" fillId="0" borderId="4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0" fontId="10" fillId="0" borderId="0" xfId="0" applyFont="1"/>
    <xf numFmtId="4" fontId="3" fillId="3" borderId="2" xfId="0" applyNumberFormat="1" applyFont="1" applyFill="1" applyBorder="1"/>
    <xf numFmtId="0" fontId="11" fillId="0" borderId="0" xfId="0" applyFont="1"/>
    <xf numFmtId="4" fontId="4" fillId="0" borderId="1" xfId="0" applyNumberFormat="1" applyFont="1" applyBorder="1" applyAlignment="1">
      <alignment horizontal="right" vertical="center"/>
    </xf>
    <xf numFmtId="0" fontId="12" fillId="0" borderId="0" xfId="0" applyFont="1"/>
    <xf numFmtId="4" fontId="4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top" wrapText="1"/>
    </xf>
    <xf numFmtId="0" fontId="4" fillId="3" borderId="1" xfId="1" applyNumberFormat="1" applyFont="1" applyFill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" fillId="0" borderId="0" xfId="0" applyFont="1" applyAlignment="1">
      <alignment wrapText="1"/>
    </xf>
    <xf numFmtId="16" fontId="3" fillId="0" borderId="2" xfId="0" applyNumberFormat="1" applyFont="1" applyBorder="1"/>
    <xf numFmtId="49" fontId="6" fillId="4" borderId="2" xfId="0" applyNumberFormat="1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9" fontId="6" fillId="5" borderId="2" xfId="0" applyNumberFormat="1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 wrapText="1"/>
    </xf>
    <xf numFmtId="4" fontId="4" fillId="5" borderId="0" xfId="0" applyNumberFormat="1" applyFont="1" applyFill="1"/>
    <xf numFmtId="4" fontId="4" fillId="5" borderId="3" xfId="0" applyNumberFormat="1" applyFont="1" applyFill="1" applyBorder="1" applyAlignment="1">
      <alignment horizontal="right" vertical="center"/>
    </xf>
    <xf numFmtId="4" fontId="6" fillId="5" borderId="4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0" fontId="6" fillId="0" borderId="2" xfId="1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right"/>
    </xf>
    <xf numFmtId="0" fontId="4" fillId="5" borderId="1" xfId="0" applyFont="1" applyFill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2" xfId="1" applyNumberFormat="1" applyFont="1" applyBorder="1" applyAlignment="1">
      <alignment vertical="top" wrapText="1"/>
    </xf>
    <xf numFmtId="2" fontId="18" fillId="0" borderId="2" xfId="0" applyNumberFormat="1" applyFont="1" applyBorder="1" applyAlignment="1">
      <alignment horizontal="right" vertical="center"/>
    </xf>
    <xf numFmtId="4" fontId="18" fillId="3" borderId="2" xfId="0" applyNumberFormat="1" applyFont="1" applyFill="1" applyBorder="1" applyAlignment="1">
      <alignment vertical="center"/>
    </xf>
    <xf numFmtId="4" fontId="18" fillId="0" borderId="2" xfId="0" applyNumberFormat="1" applyFont="1" applyBorder="1" applyAlignment="1">
      <alignment horizontal="right" vertical="center"/>
    </xf>
    <xf numFmtId="4" fontId="18" fillId="3" borderId="2" xfId="0" applyNumberFormat="1" applyFont="1" applyFill="1" applyBorder="1"/>
    <xf numFmtId="49" fontId="16" fillId="4" borderId="2" xfId="0" applyNumberFormat="1" applyFont="1" applyFill="1" applyBorder="1" applyAlignment="1">
      <alignment horizontal="left" vertical="top"/>
    </xf>
    <xf numFmtId="0" fontId="16" fillId="4" borderId="1" xfId="0" applyFont="1" applyFill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top" wrapText="1"/>
    </xf>
    <xf numFmtId="4" fontId="10" fillId="0" borderId="4" xfId="0" applyNumberFormat="1" applyFont="1" applyBorder="1" applyAlignment="1">
      <alignment horizontal="right"/>
    </xf>
    <xf numFmtId="49" fontId="18" fillId="0" borderId="2" xfId="0" applyNumberFormat="1" applyFont="1" applyBorder="1" applyAlignment="1">
      <alignment horizontal="left" vertical="top"/>
    </xf>
    <xf numFmtId="2" fontId="18" fillId="0" borderId="2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" fontId="18" fillId="0" borderId="3" xfId="0" applyNumberFormat="1" applyFont="1" applyBorder="1" applyAlignment="1">
      <alignment horizontal="right" vertical="center"/>
    </xf>
    <xf numFmtId="0" fontId="16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6" fillId="2" borderId="0" xfId="0" applyNumberFormat="1" applyFont="1" applyFill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891540</xdr:colOff>
      <xdr:row>0</xdr:row>
      <xdr:rowOff>137160</xdr:rowOff>
    </xdr:from>
    <xdr:to>
      <xdr:col>8</xdr:col>
      <xdr:colOff>926465</xdr:colOff>
      <xdr:row>6</xdr:row>
      <xdr:rowOff>216535</xdr:rowOff>
    </xdr:to>
    <xdr:pic>
      <xdr:nvPicPr>
        <xdr:cNvPr id="1027" name="Pilt 2">
          <a:extLst>
            <a:ext uri="{FF2B5EF4-FFF2-40B4-BE49-F238E27FC236}">
              <a16:creationId xmlns:a16="http://schemas.microsoft.com/office/drawing/2014/main" id="{E506345F-3D2D-415D-A42A-7250E6B3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37160"/>
          <a:ext cx="188214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topLeftCell="B1" zoomScaleNormal="100" workbookViewId="0">
      <selection activeCell="D17" sqref="D17"/>
    </sheetView>
  </sheetViews>
  <sheetFormatPr defaultColWidth="9.08984375" defaultRowHeight="12.5" x14ac:dyDescent="0.25"/>
  <cols>
    <col min="1" max="1" width="7.6328125" style="1" customWidth="1"/>
    <col min="2" max="2" width="35.36328125" style="14" customWidth="1"/>
    <col min="3" max="3" width="17.54296875" style="3" customWidth="1"/>
    <col min="4" max="4" width="21.36328125" style="3" customWidth="1"/>
    <col min="5" max="5" width="13.453125" style="3" customWidth="1"/>
    <col min="6" max="6" width="14.36328125" style="3" customWidth="1"/>
    <col min="7" max="7" width="14" style="1" customWidth="1"/>
    <col min="8" max="8" width="12.90625" style="1" customWidth="1"/>
    <col min="9" max="9" width="14.453125" style="1" customWidth="1"/>
    <col min="10" max="10" width="9.08984375" style="1"/>
    <col min="11" max="11" width="10.08984375" style="1" bestFit="1" customWidth="1"/>
    <col min="12" max="12" width="11.90625" style="1" customWidth="1"/>
    <col min="13" max="13" width="13.08984375" style="1" customWidth="1"/>
    <col min="14" max="14" width="15.6328125" style="1" customWidth="1"/>
    <col min="15" max="16384" width="9.08984375" style="1"/>
  </cols>
  <sheetData>
    <row r="1" spans="1:17" x14ac:dyDescent="0.25">
      <c r="F1" s="17"/>
      <c r="G1" s="24"/>
      <c r="K1"/>
    </row>
    <row r="2" spans="1:17" ht="13" x14ac:dyDescent="0.3">
      <c r="A2" s="2" t="s">
        <v>47</v>
      </c>
      <c r="F2" s="1"/>
      <c r="K2"/>
    </row>
    <row r="3" spans="1:17" ht="13" x14ac:dyDescent="0.3">
      <c r="A3" s="2"/>
      <c r="D3" s="75"/>
      <c r="E3" s="76"/>
      <c r="G3" s="24"/>
      <c r="K3"/>
    </row>
    <row r="4" spans="1:17" customFormat="1" x14ac:dyDescent="0.25">
      <c r="A4" s="5" t="s">
        <v>43</v>
      </c>
      <c r="B4" s="9"/>
      <c r="D4" s="26"/>
    </row>
    <row r="5" spans="1:17" customFormat="1" x14ac:dyDescent="0.25">
      <c r="A5" s="5" t="s">
        <v>46</v>
      </c>
      <c r="B5" s="9"/>
      <c r="D5" s="28"/>
      <c r="G5" s="24"/>
    </row>
    <row r="6" spans="1:17" customFormat="1" ht="13" x14ac:dyDescent="0.3">
      <c r="A6" s="6" t="s">
        <v>49</v>
      </c>
      <c r="B6" s="9"/>
      <c r="G6" s="4"/>
    </row>
    <row r="7" spans="1:17" ht="21" customHeight="1" x14ac:dyDescent="0.3">
      <c r="A7" s="69" t="s">
        <v>51</v>
      </c>
      <c r="K7"/>
    </row>
    <row r="8" spans="1:17" s="10" customFormat="1" ht="60.65" customHeight="1" x14ac:dyDescent="0.25">
      <c r="A8" s="33" t="s">
        <v>0</v>
      </c>
      <c r="B8" s="50" t="s">
        <v>5</v>
      </c>
      <c r="C8" s="55" t="s">
        <v>48</v>
      </c>
      <c r="D8" s="32" t="s">
        <v>45</v>
      </c>
      <c r="E8" s="49" t="s">
        <v>4</v>
      </c>
      <c r="F8" s="50" t="s">
        <v>44</v>
      </c>
      <c r="G8" s="34" t="s">
        <v>9</v>
      </c>
      <c r="H8" s="31" t="s">
        <v>10</v>
      </c>
      <c r="I8" s="31" t="s">
        <v>11</v>
      </c>
      <c r="K8"/>
      <c r="L8"/>
      <c r="M8"/>
      <c r="N8"/>
      <c r="O8"/>
      <c r="P8"/>
      <c r="Q8"/>
    </row>
    <row r="9" spans="1:17" s="11" customFormat="1" ht="27" customHeight="1" x14ac:dyDescent="0.25">
      <c r="A9" s="18" t="s">
        <v>1</v>
      </c>
      <c r="B9" s="15">
        <v>2</v>
      </c>
      <c r="C9" s="8">
        <v>3</v>
      </c>
      <c r="D9" s="8">
        <v>4</v>
      </c>
      <c r="E9" s="16" t="s">
        <v>38</v>
      </c>
      <c r="F9" s="20">
        <v>6</v>
      </c>
      <c r="G9" s="20" t="s">
        <v>39</v>
      </c>
      <c r="H9" s="21" t="s">
        <v>40</v>
      </c>
      <c r="I9" s="21" t="s">
        <v>41</v>
      </c>
      <c r="K9"/>
      <c r="L9"/>
      <c r="M9"/>
      <c r="N9"/>
      <c r="O9"/>
      <c r="P9"/>
      <c r="Q9"/>
    </row>
    <row r="10" spans="1:17" s="4" customFormat="1" ht="13" x14ac:dyDescent="0.3">
      <c r="A10" s="42" t="s">
        <v>1</v>
      </c>
      <c r="B10" s="43" t="s">
        <v>15</v>
      </c>
      <c r="C10" s="44">
        <f>C11+C12+C18+C19</f>
        <v>155652.88</v>
      </c>
      <c r="D10" s="44">
        <f>D11+D12+D18+D19</f>
        <v>75354.820000000007</v>
      </c>
      <c r="E10" s="23">
        <f t="shared" ref="E10:E23" si="0">SUM(D10/C10*100)</f>
        <v>48.412094912731462</v>
      </c>
      <c r="F10" s="25">
        <f t="shared" ref="F10:F22" si="1">C10-D10</f>
        <v>80298.06</v>
      </c>
      <c r="G10" s="22">
        <f t="shared" ref="G10:G23" si="2">SUM(D10+F10)</f>
        <v>155652.88</v>
      </c>
      <c r="H10" s="22">
        <f t="shared" ref="H10:H23" si="3">C10-D10</f>
        <v>80298.06</v>
      </c>
      <c r="I10" s="22">
        <f t="shared" ref="I10:I23" si="4">C10-G10</f>
        <v>0</v>
      </c>
      <c r="K10"/>
      <c r="L10"/>
      <c r="M10"/>
      <c r="N10"/>
      <c r="O10"/>
      <c r="P10"/>
      <c r="Q10"/>
    </row>
    <row r="11" spans="1:17" s="4" customFormat="1" ht="13" x14ac:dyDescent="0.3">
      <c r="A11" s="37" t="s">
        <v>2</v>
      </c>
      <c r="B11" s="39" t="s">
        <v>16</v>
      </c>
      <c r="C11" s="40"/>
      <c r="D11" s="40"/>
      <c r="E11" s="23" t="e">
        <f t="shared" si="0"/>
        <v>#DIV/0!</v>
      </c>
      <c r="F11" s="25">
        <f t="shared" si="1"/>
        <v>0</v>
      </c>
      <c r="G11" s="22">
        <f t="shared" si="2"/>
        <v>0</v>
      </c>
      <c r="H11" s="22">
        <f t="shared" si="3"/>
        <v>0</v>
      </c>
      <c r="I11" s="22">
        <f t="shared" si="4"/>
        <v>0</v>
      </c>
      <c r="K11"/>
      <c r="L11"/>
      <c r="M11"/>
      <c r="N11"/>
      <c r="O11"/>
      <c r="P11"/>
      <c r="Q11"/>
    </row>
    <row r="12" spans="1:17" s="4" customFormat="1" ht="13" x14ac:dyDescent="0.3">
      <c r="A12" s="37" t="s">
        <v>3</v>
      </c>
      <c r="B12" s="38" t="s">
        <v>17</v>
      </c>
      <c r="C12" s="41">
        <f>SUM(C13:C17)</f>
        <v>155652.88</v>
      </c>
      <c r="D12" s="41">
        <f>SUM(D13:D17)</f>
        <v>75354.820000000007</v>
      </c>
      <c r="E12" s="23">
        <f t="shared" si="0"/>
        <v>48.412094912731462</v>
      </c>
      <c r="F12" s="25">
        <f t="shared" si="1"/>
        <v>80298.06</v>
      </c>
      <c r="G12" s="22">
        <f t="shared" si="2"/>
        <v>155652.88</v>
      </c>
      <c r="H12" s="22">
        <f t="shared" si="3"/>
        <v>80298.06</v>
      </c>
      <c r="I12" s="22">
        <f t="shared" si="4"/>
        <v>0</v>
      </c>
      <c r="K12"/>
      <c r="L12"/>
      <c r="M12"/>
      <c r="N12"/>
      <c r="O12"/>
      <c r="P12"/>
      <c r="Q12"/>
    </row>
    <row r="13" spans="1:17" ht="25" x14ac:dyDescent="0.25">
      <c r="A13" s="13" t="s">
        <v>12</v>
      </c>
      <c r="B13" s="7" t="s">
        <v>18</v>
      </c>
      <c r="C13" s="27"/>
      <c r="D13" s="22"/>
      <c r="E13" s="23" t="e">
        <f t="shared" si="0"/>
        <v>#DIV/0!</v>
      </c>
      <c r="F13" s="25">
        <f t="shared" si="1"/>
        <v>0</v>
      </c>
      <c r="G13" s="22">
        <f t="shared" si="2"/>
        <v>0</v>
      </c>
      <c r="H13" s="22">
        <f t="shared" si="3"/>
        <v>0</v>
      </c>
      <c r="I13" s="22">
        <f t="shared" si="4"/>
        <v>0</v>
      </c>
      <c r="K13"/>
      <c r="L13"/>
      <c r="M13"/>
      <c r="N13"/>
      <c r="O13"/>
    </row>
    <row r="14" spans="1:17" x14ac:dyDescent="0.25">
      <c r="A14" s="13" t="s">
        <v>13</v>
      </c>
      <c r="B14" s="7" t="s">
        <v>19</v>
      </c>
      <c r="C14" s="22"/>
      <c r="D14" s="22"/>
      <c r="E14" s="23" t="e">
        <f t="shared" si="0"/>
        <v>#DIV/0!</v>
      </c>
      <c r="F14" s="25">
        <f t="shared" si="1"/>
        <v>0</v>
      </c>
      <c r="G14" s="22">
        <f t="shared" si="2"/>
        <v>0</v>
      </c>
      <c r="H14" s="22">
        <f t="shared" si="3"/>
        <v>0</v>
      </c>
      <c r="I14" s="22">
        <f t="shared" si="4"/>
        <v>0</v>
      </c>
      <c r="K14"/>
      <c r="L14"/>
    </row>
    <row r="15" spans="1:17" ht="25" x14ac:dyDescent="0.25">
      <c r="A15" s="36" t="s">
        <v>20</v>
      </c>
      <c r="B15" s="35" t="s">
        <v>21</v>
      </c>
      <c r="C15" s="22"/>
      <c r="D15" s="22"/>
      <c r="E15" s="23" t="e">
        <f t="shared" si="0"/>
        <v>#DIV/0!</v>
      </c>
      <c r="F15" s="25">
        <f t="shared" si="1"/>
        <v>0</v>
      </c>
      <c r="G15" s="22">
        <f t="shared" si="2"/>
        <v>0</v>
      </c>
      <c r="H15" s="22">
        <f t="shared" si="3"/>
        <v>0</v>
      </c>
      <c r="I15" s="22">
        <f t="shared" si="4"/>
        <v>0</v>
      </c>
      <c r="J15"/>
      <c r="K15"/>
      <c r="L15"/>
    </row>
    <row r="16" spans="1:17" ht="25" x14ac:dyDescent="0.25">
      <c r="A16" s="65" t="s">
        <v>22</v>
      </c>
      <c r="B16" s="66" t="s">
        <v>50</v>
      </c>
      <c r="C16" s="62">
        <v>78250</v>
      </c>
      <c r="D16" s="53">
        <f>18755.46+11407.12</f>
        <v>30162.58</v>
      </c>
      <c r="E16" s="56">
        <f t="shared" si="0"/>
        <v>38.546428115015978</v>
      </c>
      <c r="F16" s="57">
        <f t="shared" si="1"/>
        <v>48087.42</v>
      </c>
      <c r="G16" s="58">
        <f t="shared" si="2"/>
        <v>78250</v>
      </c>
      <c r="H16" s="58">
        <f t="shared" si="3"/>
        <v>48087.42</v>
      </c>
      <c r="I16" s="58">
        <f t="shared" si="4"/>
        <v>0</v>
      </c>
      <c r="J16"/>
      <c r="K16"/>
      <c r="L16"/>
    </row>
    <row r="17" spans="1:12" s="54" customFormat="1" ht="13" x14ac:dyDescent="0.3">
      <c r="A17" s="65" t="s">
        <v>23</v>
      </c>
      <c r="B17" s="67" t="s">
        <v>24</v>
      </c>
      <c r="C17" s="62">
        <v>77402.880000000005</v>
      </c>
      <c r="D17" s="53">
        <f>25826.12+19366.12</f>
        <v>45192.24</v>
      </c>
      <c r="E17" s="56">
        <f t="shared" si="0"/>
        <v>58.385734484298254</v>
      </c>
      <c r="F17" s="59">
        <f t="shared" si="1"/>
        <v>32210.640000000007</v>
      </c>
      <c r="G17" s="58">
        <f t="shared" si="2"/>
        <v>77402.880000000005</v>
      </c>
      <c r="H17" s="58">
        <f t="shared" si="3"/>
        <v>32210.640000000007</v>
      </c>
      <c r="I17" s="58">
        <f t="shared" si="4"/>
        <v>0</v>
      </c>
      <c r="J17" s="24"/>
      <c r="K17" s="24"/>
      <c r="L17" s="24"/>
    </row>
    <row r="18" spans="1:12" s="4" customFormat="1" ht="13" x14ac:dyDescent="0.3">
      <c r="A18" s="60" t="s">
        <v>25</v>
      </c>
      <c r="B18" s="61" t="s">
        <v>26</v>
      </c>
      <c r="C18" s="47"/>
      <c r="D18" s="48"/>
      <c r="E18" s="56" t="e">
        <f t="shared" si="0"/>
        <v>#DIV/0!</v>
      </c>
      <c r="F18" s="59">
        <f t="shared" si="1"/>
        <v>0</v>
      </c>
      <c r="G18" s="58">
        <f t="shared" si="2"/>
        <v>0</v>
      </c>
      <c r="H18" s="58">
        <f t="shared" si="3"/>
        <v>0</v>
      </c>
      <c r="I18" s="58">
        <f t="shared" si="4"/>
        <v>0</v>
      </c>
      <c r="J18"/>
      <c r="K18"/>
      <c r="L18"/>
    </row>
    <row r="19" spans="1:12" s="4" customFormat="1" ht="13" x14ac:dyDescent="0.3">
      <c r="A19" s="60" t="s">
        <v>27</v>
      </c>
      <c r="B19" s="61" t="s">
        <v>28</v>
      </c>
      <c r="C19" s="47"/>
      <c r="D19" s="48"/>
      <c r="E19" s="56" t="e">
        <f t="shared" si="0"/>
        <v>#DIV/0!</v>
      </c>
      <c r="F19" s="59">
        <f t="shared" si="1"/>
        <v>0</v>
      </c>
      <c r="G19" s="58">
        <f t="shared" si="2"/>
        <v>0</v>
      </c>
      <c r="H19" s="58">
        <f t="shared" si="3"/>
        <v>0</v>
      </c>
      <c r="I19" s="58">
        <f t="shared" si="4"/>
        <v>0</v>
      </c>
      <c r="J19"/>
      <c r="K19"/>
      <c r="L19"/>
    </row>
    <row r="20" spans="1:12" s="4" customFormat="1" ht="13" x14ac:dyDescent="0.3">
      <c r="A20" s="42" t="s">
        <v>29</v>
      </c>
      <c r="B20" s="52" t="s">
        <v>30</v>
      </c>
      <c r="C20" s="45">
        <f>SUM(C21:C22)</f>
        <v>3096.1152000000002</v>
      </c>
      <c r="D20" s="45">
        <f>SUM(D21:D22)</f>
        <v>1807.6895999999999</v>
      </c>
      <c r="E20" s="56">
        <f t="shared" si="0"/>
        <v>58.385734484298254</v>
      </c>
      <c r="F20" s="59">
        <f t="shared" si="1"/>
        <v>1288.4256000000003</v>
      </c>
      <c r="G20" s="58">
        <f t="shared" si="2"/>
        <v>3096.1152000000002</v>
      </c>
      <c r="H20" s="58">
        <f t="shared" si="3"/>
        <v>1288.4256000000003</v>
      </c>
      <c r="I20" s="58">
        <f t="shared" si="4"/>
        <v>0</v>
      </c>
      <c r="J20"/>
      <c r="K20"/>
      <c r="L20"/>
    </row>
    <row r="21" spans="1:12" s="4" customFormat="1" ht="13" x14ac:dyDescent="0.3">
      <c r="A21" s="13" t="s">
        <v>33</v>
      </c>
      <c r="B21" s="7" t="s">
        <v>31</v>
      </c>
      <c r="C21" s="29">
        <f>C11*0.04</f>
        <v>0</v>
      </c>
      <c r="D21" s="30"/>
      <c r="E21" s="56" t="e">
        <f t="shared" si="0"/>
        <v>#DIV/0!</v>
      </c>
      <c r="F21" s="59">
        <f t="shared" si="1"/>
        <v>0</v>
      </c>
      <c r="G21" s="58">
        <f t="shared" si="2"/>
        <v>0</v>
      </c>
      <c r="H21" s="58">
        <f t="shared" si="3"/>
        <v>0</v>
      </c>
      <c r="I21" s="58">
        <f t="shared" si="4"/>
        <v>0</v>
      </c>
      <c r="J21"/>
      <c r="K21"/>
      <c r="L21"/>
    </row>
    <row r="22" spans="1:12" s="54" customFormat="1" ht="13" x14ac:dyDescent="0.3">
      <c r="A22" s="65" t="s">
        <v>34</v>
      </c>
      <c r="B22" s="67" t="s">
        <v>32</v>
      </c>
      <c r="C22" s="68">
        <f>C17*0.04</f>
        <v>3096.1152000000002</v>
      </c>
      <c r="D22" s="68">
        <f>D17*0.04</f>
        <v>1807.6895999999999</v>
      </c>
      <c r="E22" s="56">
        <f t="shared" si="0"/>
        <v>58.385734484298254</v>
      </c>
      <c r="F22" s="59">
        <f t="shared" si="1"/>
        <v>1288.4256000000003</v>
      </c>
      <c r="G22" s="58">
        <f t="shared" si="2"/>
        <v>3096.1152000000002</v>
      </c>
      <c r="H22" s="58">
        <f t="shared" si="3"/>
        <v>1288.4256000000003</v>
      </c>
      <c r="I22" s="58">
        <f t="shared" si="4"/>
        <v>0</v>
      </c>
      <c r="J22" s="24"/>
      <c r="K22" s="24"/>
      <c r="L22" s="24"/>
    </row>
    <row r="23" spans="1:12" s="4" customFormat="1" ht="12.75" customHeight="1" x14ac:dyDescent="0.3">
      <c r="A23" s="42" t="s">
        <v>35</v>
      </c>
      <c r="B23" s="43" t="s">
        <v>36</v>
      </c>
      <c r="C23" s="46">
        <f>C10+C20</f>
        <v>158748.9952</v>
      </c>
      <c r="D23" s="46">
        <f>D10+D20</f>
        <v>77162.509600000005</v>
      </c>
      <c r="E23" s="23">
        <f t="shared" si="0"/>
        <v>48.60661291291121</v>
      </c>
      <c r="F23" s="51">
        <f>SUM(F10,F17)</f>
        <v>112508.70000000001</v>
      </c>
      <c r="G23" s="22">
        <f t="shared" si="2"/>
        <v>189671.2096</v>
      </c>
      <c r="H23" s="22">
        <f t="shared" si="3"/>
        <v>81586.4856</v>
      </c>
      <c r="I23" s="22">
        <f t="shared" si="4"/>
        <v>-30922.214399999997</v>
      </c>
      <c r="J23"/>
      <c r="K23"/>
      <c r="L23"/>
    </row>
    <row r="24" spans="1:12" s="4" customFormat="1" ht="13" x14ac:dyDescent="0.3">
      <c r="A24" s="12"/>
      <c r="B24" s="7" t="s">
        <v>42</v>
      </c>
      <c r="C24" s="64"/>
      <c r="D24" s="72"/>
      <c r="E24" s="72"/>
      <c r="F24" s="72"/>
      <c r="G24" s="73"/>
      <c r="H24" s="73"/>
      <c r="I24" s="73"/>
      <c r="K24"/>
      <c r="L24"/>
    </row>
    <row r="25" spans="1:12" s="4" customFormat="1" ht="13" x14ac:dyDescent="0.3">
      <c r="A25" s="12"/>
      <c r="B25" s="7" t="s">
        <v>37</v>
      </c>
      <c r="C25" s="63"/>
      <c r="D25" s="72"/>
      <c r="E25" s="72"/>
      <c r="F25" s="72"/>
      <c r="G25" s="72"/>
      <c r="H25" s="72"/>
      <c r="I25" s="72"/>
      <c r="K25"/>
      <c r="L25"/>
    </row>
    <row r="26" spans="1:12" x14ac:dyDescent="0.25">
      <c r="K26"/>
      <c r="L26"/>
    </row>
    <row r="27" spans="1:12" ht="18" customHeight="1" x14ac:dyDescent="0.25">
      <c r="A27" s="19">
        <v>1</v>
      </c>
      <c r="B27" s="74" t="s">
        <v>6</v>
      </c>
      <c r="C27" s="74"/>
      <c r="D27" s="17" t="s">
        <v>14</v>
      </c>
      <c r="K27"/>
      <c r="L27"/>
    </row>
    <row r="28" spans="1:12" ht="18" customHeight="1" x14ac:dyDescent="0.25">
      <c r="A28" s="19">
        <v>2</v>
      </c>
      <c r="B28" s="74" t="s">
        <v>7</v>
      </c>
      <c r="C28" s="74"/>
      <c r="K28"/>
      <c r="L28"/>
    </row>
    <row r="29" spans="1:12" ht="18" customHeight="1" x14ac:dyDescent="0.25">
      <c r="A29" s="19">
        <v>3</v>
      </c>
      <c r="B29" s="70" t="s">
        <v>8</v>
      </c>
      <c r="C29" s="70"/>
      <c r="D29" s="70"/>
      <c r="K29"/>
      <c r="L29"/>
    </row>
    <row r="30" spans="1:12" ht="18" customHeight="1" x14ac:dyDescent="0.25">
      <c r="A30" s="19">
        <v>4</v>
      </c>
      <c r="B30" s="70" t="s">
        <v>52</v>
      </c>
      <c r="C30" s="71"/>
      <c r="D30" s="71"/>
      <c r="K30"/>
      <c r="L30"/>
    </row>
    <row r="31" spans="1:12" x14ac:dyDescent="0.25">
      <c r="K31"/>
    </row>
    <row r="32" spans="1:12" x14ac:dyDescent="0.25">
      <c r="K32"/>
    </row>
    <row r="33" spans="11:11" x14ac:dyDescent="0.25">
      <c r="K33"/>
    </row>
    <row r="34" spans="11:11" x14ac:dyDescent="0.25">
      <c r="K34"/>
    </row>
    <row r="35" spans="11:11" x14ac:dyDescent="0.25">
      <c r="K35"/>
    </row>
  </sheetData>
  <mergeCells count="11">
    <mergeCell ref="H24:H25"/>
    <mergeCell ref="B28:C28"/>
    <mergeCell ref="I24:I25"/>
    <mergeCell ref="D3:E3"/>
    <mergeCell ref="F24:F25"/>
    <mergeCell ref="B27:C27"/>
    <mergeCell ref="B29:D29"/>
    <mergeCell ref="B30:D30"/>
    <mergeCell ref="D24:D25"/>
    <mergeCell ref="E24:E25"/>
    <mergeCell ref="G24:G2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4" fitToWidth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72b7e1b3-456c-488c-9488-1b083c4dda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99446B9697D94391F8E0B40B3D5BC9" ma:contentTypeVersion="14" ma:contentTypeDescription="Loo uus dokument" ma:contentTypeScope="" ma:versionID="83482afd6936d26bd53f74ef6fdfff95">
  <xsd:schema xmlns:xsd="http://www.w3.org/2001/XMLSchema" xmlns:xs="http://www.w3.org/2001/XMLSchema" xmlns:p="http://schemas.microsoft.com/office/2006/metadata/properties" xmlns:ns2="72b7e1b3-456c-488c-9488-1b083c4ddabe" xmlns:ns3="194cedfd-18b6-416b-a27a-1daa6530c4f3" targetNamespace="http://schemas.microsoft.com/office/2006/metadata/properties" ma:root="true" ma:fieldsID="0e22c4df704815104141a557ae1bcb8e" ns2:_="" ns3:_="">
    <xsd:import namespace="72b7e1b3-456c-488c-9488-1b083c4ddabe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7e1b3-456c-488c-9488-1b083c4dd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4e161c-a680-4b20-b070-f39e35dce383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9E7F0-F382-472B-91C0-D1428E2D74AB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94cedfd-18b6-416b-a27a-1daa6530c4f3"/>
    <ds:schemaRef ds:uri="72b7e1b3-456c-488c-9488-1b083c4dda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1AF9FE8-32E0-4053-8740-31199DE249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5256E-8142-495A-B2C7-B8C4D2507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7e1b3-456c-488c-9488-1b083c4ddabe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Katrin Malm</cp:lastModifiedBy>
  <cp:lastPrinted>2014-12-02T10:44:00Z</cp:lastPrinted>
  <dcterms:created xsi:type="dcterms:W3CDTF">2008-10-09T12:25:50Z</dcterms:created>
  <dcterms:modified xsi:type="dcterms:W3CDTF">2026-01-09T15:01:37Z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2025-01-09T08:29:20Z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8e3fa30f-8213-442e-bffd-871b513f60d5</vt:lpwstr>
  </property>
  <property fmtid="{D5CDD505-2E9C-101B-9397-08002B2CF9AE}" pid="9" name="MSIP_Label_defa4170-0d19-0005-0004-bc88714345d2_ContentBits">
    <vt:lpwstr>0</vt:lpwstr>
  </property>
  <property fmtid="{D5CDD505-2E9C-101B-9397-08002B2CF9AE}" pid="10" name="ContentTypeId">
    <vt:lpwstr>0x010100E299446B9697D94391F8E0B40B3D5BC9</vt:lpwstr>
  </property>
  <property fmtid="{D5CDD505-2E9C-101B-9397-08002B2CF9AE}" pid="11" name="MediaServiceImageTags">
    <vt:lpwstr/>
  </property>
</Properties>
</file>